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730" windowHeight="12495" activeTab="0"/>
  </bookViews>
  <sheets>
    <sheet name="Sheet0" sheetId="1" r:id="rId1"/>
  </sheets>
  <definedNames>
    <definedName name="_xlnm.Print_Area" localSheetId="0">'Sheet0'!$A$1:$AC$22</definedName>
  </definedNames>
  <calcPr fullCalcOnLoad="1"/>
</workbook>
</file>

<file path=xl/sharedStrings.xml><?xml version="1.0" encoding="utf-8"?>
<sst xmlns="http://schemas.openxmlformats.org/spreadsheetml/2006/main" count="69" uniqueCount="54">
  <si>
    <t>旧存</t>
  </si>
  <si>
    <t>新收</t>
  </si>
  <si>
    <t>未结</t>
  </si>
  <si>
    <t>已结</t>
  </si>
  <si>
    <t>结案率</t>
  </si>
  <si>
    <t>王国华</t>
  </si>
  <si>
    <t>王小磊</t>
  </si>
  <si>
    <t>陈云龙</t>
  </si>
  <si>
    <t>刘惠民</t>
  </si>
  <si>
    <t>闫春林</t>
  </si>
  <si>
    <t>唐虹梅</t>
  </si>
  <si>
    <t>徐雅文</t>
  </si>
  <si>
    <t>郭鹏飞</t>
  </si>
  <si>
    <t>苏勇豪</t>
  </si>
  <si>
    <t>王国会</t>
  </si>
  <si>
    <t>孙叶红</t>
  </si>
  <si>
    <t>/</t>
  </si>
  <si>
    <t>杨  鹤</t>
  </si>
  <si>
    <t>胡  亮</t>
  </si>
  <si>
    <t>长春新区人民法院员额法官审判质效统计</t>
  </si>
  <si>
    <t>员额
法官</t>
  </si>
  <si>
    <t>审判基础数据</t>
  </si>
  <si>
    <t>旧存
未结
占比</t>
  </si>
  <si>
    <t>简易程序适用率</t>
  </si>
  <si>
    <t>一审服判息诉率</t>
  </si>
  <si>
    <t>调解撤诉率</t>
  </si>
  <si>
    <t>庭审直播率</t>
  </si>
  <si>
    <t>审判流程公开数据</t>
  </si>
  <si>
    <t>裁判文书上网率</t>
  </si>
  <si>
    <t>旧存
未结</t>
  </si>
  <si>
    <t>一审已结</t>
  </si>
  <si>
    <t>指标值</t>
  </si>
  <si>
    <t>发改
案件</t>
  </si>
  <si>
    <t>调撤
案件</t>
  </si>
  <si>
    <t>电子
送达</t>
  </si>
  <si>
    <t>电子
送达率</t>
  </si>
  <si>
    <t>文书
公开</t>
  </si>
  <si>
    <t>文书
公开率</t>
  </si>
  <si>
    <t>立
案
庭</t>
  </si>
  <si>
    <t>综
合
审
判
庭</t>
  </si>
  <si>
    <t>部门合计</t>
  </si>
  <si>
    <t>部
门</t>
  </si>
  <si>
    <t>序
号</t>
  </si>
  <si>
    <t>新收
一审
民行</t>
  </si>
  <si>
    <t>一审被发改率</t>
  </si>
  <si>
    <t>上网
文书</t>
  </si>
  <si>
    <t>简易
程序</t>
  </si>
  <si>
    <t>王丽娜</t>
  </si>
  <si>
    <t>直播
场次</t>
  </si>
  <si>
    <t>公开
信息</t>
  </si>
  <si>
    <t>其  他</t>
  </si>
  <si>
    <t>二审
收案</t>
  </si>
  <si>
    <t>高
新
法
庭</t>
  </si>
  <si>
    <r>
      <t>统计区间：2021.1.1-2021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8.31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</si>
</sst>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.00_);[Red]\(0.00\)"/>
  </numFmts>
  <fonts count="47">
    <font>
      <sz val="10"/>
      <name val="Arial"/>
      <family val="2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10" fontId="6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3" fillId="34" borderId="10" xfId="0" applyNumberFormat="1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0" fontId="6" fillId="36" borderId="10" xfId="0" applyNumberFormat="1" applyFont="1" applyFill="1" applyBorder="1" applyAlignment="1">
      <alignment horizontal="center" vertical="center"/>
    </xf>
    <xf numFmtId="10" fontId="6" fillId="36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0" fontId="5" fillId="36" borderId="10" xfId="0" applyNumberFormat="1" applyFont="1" applyFill="1" applyBorder="1" applyAlignment="1">
      <alignment horizontal="center" vertical="center" wrapText="1"/>
    </xf>
    <xf numFmtId="10" fontId="6" fillId="36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0" fontId="6" fillId="36" borderId="10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workbookViewId="0" topLeftCell="A1">
      <selection activeCell="B5" sqref="B5"/>
    </sheetView>
  </sheetViews>
  <sheetFormatPr defaultColWidth="9.140625" defaultRowHeight="15.75" customHeight="1"/>
  <cols>
    <col min="1" max="1" width="3.7109375" style="1" bestFit="1" customWidth="1"/>
    <col min="2" max="2" width="4.140625" style="3" bestFit="1" customWidth="1"/>
    <col min="3" max="3" width="7.421875" style="3" bestFit="1" customWidth="1"/>
    <col min="4" max="8" width="5.7109375" style="3" customWidth="1"/>
    <col min="9" max="9" width="9.7109375" style="3" customWidth="1"/>
    <col min="10" max="10" width="7.7109375" style="3" bestFit="1" customWidth="1"/>
    <col min="11" max="11" width="5.7109375" style="3" customWidth="1"/>
    <col min="12" max="12" width="6.7109375" style="3" customWidth="1"/>
    <col min="13" max="13" width="8.7109375" style="3" customWidth="1"/>
    <col min="14" max="14" width="6.28125" style="3" customWidth="1"/>
    <col min="15" max="15" width="8.7109375" style="1" customWidth="1"/>
    <col min="16" max="16" width="6.7109375" style="1" bestFit="1" customWidth="1"/>
    <col min="17" max="17" width="7.7109375" style="1" customWidth="1"/>
    <col min="18" max="18" width="6.7109375" style="3" customWidth="1"/>
    <col min="19" max="19" width="7.7109375" style="3" customWidth="1"/>
    <col min="20" max="20" width="6.28125" style="4" bestFit="1" customWidth="1"/>
    <col min="21" max="21" width="9.7109375" style="3" bestFit="1" customWidth="1"/>
    <col min="22" max="22" width="6.28125" style="2" bestFit="1" customWidth="1"/>
    <col min="23" max="23" width="5.7109375" style="3" customWidth="1"/>
    <col min="24" max="24" width="5.7109375" style="2" customWidth="1"/>
    <col min="25" max="25" width="8.7109375" style="3" customWidth="1"/>
    <col min="26" max="26" width="8.7109375" style="2" customWidth="1"/>
    <col min="27" max="28" width="5.7109375" style="32" customWidth="1"/>
    <col min="29" max="29" width="8.7109375" style="2" bestFit="1" customWidth="1"/>
    <col min="30" max="16384" width="9.140625" style="1" customWidth="1"/>
  </cols>
  <sheetData>
    <row r="1" spans="1:29" ht="21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6.5" customHeight="1">
      <c r="A2" s="42" t="s">
        <v>53</v>
      </c>
      <c r="B2" s="42"/>
      <c r="C2" s="42"/>
      <c r="D2" s="42"/>
      <c r="E2" s="42"/>
      <c r="F2" s="42"/>
      <c r="G2" s="42"/>
      <c r="H2" s="42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28"/>
      <c r="AB2" s="28"/>
      <c r="AC2" s="17"/>
    </row>
    <row r="3" spans="1:29" ht="18" customHeight="1">
      <c r="A3" s="40" t="s">
        <v>41</v>
      </c>
      <c r="B3" s="53" t="s">
        <v>42</v>
      </c>
      <c r="C3" s="53" t="s">
        <v>20</v>
      </c>
      <c r="D3" s="47" t="s">
        <v>21</v>
      </c>
      <c r="E3" s="48"/>
      <c r="F3" s="48"/>
      <c r="G3" s="48"/>
      <c r="H3" s="48"/>
      <c r="I3" s="43" t="s">
        <v>4</v>
      </c>
      <c r="J3" s="43" t="s">
        <v>22</v>
      </c>
      <c r="K3" s="47" t="s">
        <v>23</v>
      </c>
      <c r="L3" s="48"/>
      <c r="M3" s="50"/>
      <c r="N3" s="45" t="s">
        <v>24</v>
      </c>
      <c r="O3" s="46"/>
      <c r="P3" s="45" t="s">
        <v>44</v>
      </c>
      <c r="Q3" s="46"/>
      <c r="R3" s="51" t="s">
        <v>25</v>
      </c>
      <c r="S3" s="52"/>
      <c r="T3" s="57" t="s">
        <v>26</v>
      </c>
      <c r="U3" s="52"/>
      <c r="V3" s="51" t="s">
        <v>27</v>
      </c>
      <c r="W3" s="54"/>
      <c r="X3" s="54"/>
      <c r="Y3" s="54"/>
      <c r="Z3" s="52"/>
      <c r="AA3" s="56" t="s">
        <v>28</v>
      </c>
      <c r="AB3" s="54"/>
      <c r="AC3" s="52"/>
    </row>
    <row r="4" spans="1:29" s="10" customFormat="1" ht="39.75" customHeight="1">
      <c r="A4" s="41"/>
      <c r="B4" s="53"/>
      <c r="C4" s="53"/>
      <c r="D4" s="5" t="s">
        <v>0</v>
      </c>
      <c r="E4" s="5" t="s">
        <v>1</v>
      </c>
      <c r="F4" s="5" t="s">
        <v>2</v>
      </c>
      <c r="G4" s="5" t="s">
        <v>3</v>
      </c>
      <c r="H4" s="5" t="s">
        <v>29</v>
      </c>
      <c r="I4" s="44"/>
      <c r="J4" s="44"/>
      <c r="K4" s="6" t="s">
        <v>30</v>
      </c>
      <c r="L4" s="19" t="s">
        <v>46</v>
      </c>
      <c r="M4" s="7" t="s">
        <v>31</v>
      </c>
      <c r="N4" s="33" t="s">
        <v>51</v>
      </c>
      <c r="O4" s="7" t="s">
        <v>31</v>
      </c>
      <c r="P4" s="6" t="s">
        <v>32</v>
      </c>
      <c r="Q4" s="8" t="s">
        <v>31</v>
      </c>
      <c r="R4" s="6" t="s">
        <v>33</v>
      </c>
      <c r="S4" s="9" t="s">
        <v>31</v>
      </c>
      <c r="T4" s="22" t="s">
        <v>48</v>
      </c>
      <c r="U4" s="8" t="s">
        <v>31</v>
      </c>
      <c r="V4" s="11" t="s">
        <v>43</v>
      </c>
      <c r="W4" s="6" t="s">
        <v>34</v>
      </c>
      <c r="X4" s="6" t="s">
        <v>36</v>
      </c>
      <c r="Y4" s="12" t="s">
        <v>35</v>
      </c>
      <c r="Z4" s="12" t="s">
        <v>37</v>
      </c>
      <c r="AA4" s="29" t="s">
        <v>45</v>
      </c>
      <c r="AB4" s="29" t="s">
        <v>49</v>
      </c>
      <c r="AC4" s="12" t="s">
        <v>31</v>
      </c>
    </row>
    <row r="5" spans="1:29" ht="18" customHeight="1">
      <c r="A5" s="49" t="s">
        <v>38</v>
      </c>
      <c r="B5" s="13">
        <v>4</v>
      </c>
      <c r="C5" s="13" t="s">
        <v>7</v>
      </c>
      <c r="D5" s="13">
        <v>0</v>
      </c>
      <c r="E5" s="13">
        <v>457</v>
      </c>
      <c r="F5" s="13">
        <v>42</v>
      </c>
      <c r="G5" s="13">
        <v>415</v>
      </c>
      <c r="H5" s="13"/>
      <c r="I5" s="20">
        <f aca="true" t="shared" si="0" ref="I5:I22">G5/(D5+E5)</f>
        <v>0.9080962800875274</v>
      </c>
      <c r="J5" s="14">
        <f aca="true" t="shared" si="1" ref="J5:J22">H5/(D5+E5)</f>
        <v>0</v>
      </c>
      <c r="K5" s="15">
        <v>367</v>
      </c>
      <c r="L5" s="15">
        <v>366</v>
      </c>
      <c r="M5" s="16">
        <f aca="true" t="shared" si="2" ref="M5:M11">L5/K5</f>
        <v>0.997275204359673</v>
      </c>
      <c r="N5" s="15">
        <v>17</v>
      </c>
      <c r="O5" s="16">
        <f aca="true" t="shared" si="3" ref="O5:O11">1-N5/K5</f>
        <v>0.9536784741144414</v>
      </c>
      <c r="P5" s="15"/>
      <c r="Q5" s="16">
        <f aca="true" t="shared" si="4" ref="Q5:Q11">P5/K5</f>
        <v>0</v>
      </c>
      <c r="R5" s="15">
        <v>331</v>
      </c>
      <c r="S5" s="16">
        <f aca="true" t="shared" si="5" ref="S5:S11">R5/G5</f>
        <v>0.7975903614457831</v>
      </c>
      <c r="T5" s="15"/>
      <c r="U5" s="16">
        <f aca="true" t="shared" si="6" ref="U5:U22">T5/(D5+E5)</f>
        <v>0</v>
      </c>
      <c r="V5" s="36">
        <v>404</v>
      </c>
      <c r="W5" s="36">
        <v>342</v>
      </c>
      <c r="X5" s="36">
        <v>135</v>
      </c>
      <c r="Y5" s="16">
        <f aca="true" t="shared" si="7" ref="Y5:Y10">W5/V5</f>
        <v>0.8465346534653465</v>
      </c>
      <c r="Z5" s="16">
        <f aca="true" t="shared" si="8" ref="Z5:Z11">X5/V5</f>
        <v>0.3341584158415842</v>
      </c>
      <c r="AA5" s="30">
        <v>351</v>
      </c>
      <c r="AB5" s="30">
        <v>30</v>
      </c>
      <c r="AC5" s="16">
        <f aca="true" t="shared" si="9" ref="AC5:AC22">(AA5+AB5)/G5</f>
        <v>0.9180722891566265</v>
      </c>
    </row>
    <row r="6" spans="1:29" ht="18" customHeight="1">
      <c r="A6" s="49"/>
      <c r="B6" s="13">
        <v>5</v>
      </c>
      <c r="C6" s="13" t="s">
        <v>8</v>
      </c>
      <c r="D6" s="13">
        <v>1</v>
      </c>
      <c r="E6" s="13">
        <v>417</v>
      </c>
      <c r="F6" s="13">
        <v>31</v>
      </c>
      <c r="G6" s="13">
        <v>387</v>
      </c>
      <c r="H6" s="13"/>
      <c r="I6" s="20">
        <f t="shared" si="0"/>
        <v>0.9258373205741627</v>
      </c>
      <c r="J6" s="14">
        <f t="shared" si="1"/>
        <v>0</v>
      </c>
      <c r="K6" s="15">
        <v>387</v>
      </c>
      <c r="L6" s="15">
        <v>386</v>
      </c>
      <c r="M6" s="16">
        <f t="shared" si="2"/>
        <v>0.9974160206718347</v>
      </c>
      <c r="N6" s="15">
        <v>27</v>
      </c>
      <c r="O6" s="16">
        <f t="shared" si="3"/>
        <v>0.9302325581395349</v>
      </c>
      <c r="P6" s="15">
        <v>4</v>
      </c>
      <c r="Q6" s="16">
        <f t="shared" si="4"/>
        <v>0.0103359173126615</v>
      </c>
      <c r="R6" s="15">
        <v>254</v>
      </c>
      <c r="S6" s="16">
        <f t="shared" si="5"/>
        <v>0.6563307493540051</v>
      </c>
      <c r="T6" s="15">
        <v>4</v>
      </c>
      <c r="U6" s="16">
        <f t="shared" si="6"/>
        <v>0.009569377990430622</v>
      </c>
      <c r="V6" s="36">
        <v>410</v>
      </c>
      <c r="W6" s="36">
        <v>585</v>
      </c>
      <c r="X6" s="36">
        <v>236</v>
      </c>
      <c r="Y6" s="16">
        <f t="shared" si="7"/>
        <v>1.4268292682926829</v>
      </c>
      <c r="Z6" s="16">
        <f t="shared" si="8"/>
        <v>0.5756097560975609</v>
      </c>
      <c r="AA6" s="30">
        <v>206</v>
      </c>
      <c r="AB6" s="30">
        <v>46</v>
      </c>
      <c r="AC6" s="16">
        <f t="shared" si="9"/>
        <v>0.6511627906976745</v>
      </c>
    </row>
    <row r="7" spans="1:29" ht="18" customHeight="1">
      <c r="A7" s="49"/>
      <c r="B7" s="13">
        <v>6</v>
      </c>
      <c r="C7" s="13" t="s">
        <v>10</v>
      </c>
      <c r="D7" s="13">
        <v>3</v>
      </c>
      <c r="E7" s="13">
        <v>427</v>
      </c>
      <c r="F7" s="13">
        <v>62</v>
      </c>
      <c r="G7" s="13">
        <v>398</v>
      </c>
      <c r="H7" s="21">
        <v>1</v>
      </c>
      <c r="I7" s="20">
        <f t="shared" si="0"/>
        <v>0.9255813953488372</v>
      </c>
      <c r="J7" s="14">
        <f t="shared" si="1"/>
        <v>0.002325581395348837</v>
      </c>
      <c r="K7" s="15">
        <v>395</v>
      </c>
      <c r="L7" s="15">
        <v>395</v>
      </c>
      <c r="M7" s="16">
        <f t="shared" si="2"/>
        <v>1</v>
      </c>
      <c r="N7" s="15">
        <v>31</v>
      </c>
      <c r="O7" s="16">
        <f t="shared" si="3"/>
        <v>0.9215189873417722</v>
      </c>
      <c r="P7" s="15">
        <v>1</v>
      </c>
      <c r="Q7" s="16">
        <f t="shared" si="4"/>
        <v>0.002531645569620253</v>
      </c>
      <c r="R7" s="15">
        <v>256</v>
      </c>
      <c r="S7" s="16">
        <f t="shared" si="5"/>
        <v>0.6432160804020101</v>
      </c>
      <c r="T7" s="15">
        <v>129</v>
      </c>
      <c r="U7" s="16">
        <f t="shared" si="6"/>
        <v>0.3</v>
      </c>
      <c r="V7" s="36">
        <v>408</v>
      </c>
      <c r="W7" s="36">
        <v>551</v>
      </c>
      <c r="X7" s="36">
        <v>216</v>
      </c>
      <c r="Y7" s="16">
        <f t="shared" si="7"/>
        <v>1.3504901960784315</v>
      </c>
      <c r="Z7" s="16">
        <f t="shared" si="8"/>
        <v>0.5294117647058824</v>
      </c>
      <c r="AA7" s="30">
        <v>234</v>
      </c>
      <c r="AB7" s="30">
        <v>29</v>
      </c>
      <c r="AC7" s="16">
        <f t="shared" si="9"/>
        <v>0.6608040201005025</v>
      </c>
    </row>
    <row r="8" spans="1:29" ht="18" customHeight="1">
      <c r="A8" s="49"/>
      <c r="B8" s="38" t="s">
        <v>40</v>
      </c>
      <c r="C8" s="39"/>
      <c r="D8" s="23">
        <f>SUM(D5:D7)</f>
        <v>4</v>
      </c>
      <c r="E8" s="23">
        <f>SUM(E5:E7)</f>
        <v>1301</v>
      </c>
      <c r="F8" s="23">
        <f>SUM(F5:F7)</f>
        <v>135</v>
      </c>
      <c r="G8" s="23">
        <f>SUM(G5:G7)</f>
        <v>1200</v>
      </c>
      <c r="H8" s="23">
        <f>SUM(H5:H7)</f>
        <v>1</v>
      </c>
      <c r="I8" s="34">
        <f t="shared" si="0"/>
        <v>0.9195402298850575</v>
      </c>
      <c r="J8" s="34">
        <f t="shared" si="1"/>
        <v>0.0007662835249042146</v>
      </c>
      <c r="K8" s="23">
        <f>SUM(K5:K7)</f>
        <v>1149</v>
      </c>
      <c r="L8" s="23">
        <f>SUM(L5:L7)</f>
        <v>1147</v>
      </c>
      <c r="M8" s="25">
        <f t="shared" si="2"/>
        <v>0.9982593559617058</v>
      </c>
      <c r="N8" s="24">
        <f>SUM(N5:N7)</f>
        <v>75</v>
      </c>
      <c r="O8" s="26">
        <f t="shared" si="3"/>
        <v>0.9347258485639687</v>
      </c>
      <c r="P8" s="24">
        <f>SUM(P5:P7)</f>
        <v>5</v>
      </c>
      <c r="Q8" s="26">
        <f t="shared" si="4"/>
        <v>0.004351610095735422</v>
      </c>
      <c r="R8" s="24">
        <f>SUM(R5:R7)</f>
        <v>841</v>
      </c>
      <c r="S8" s="26">
        <f t="shared" si="5"/>
        <v>0.7008333333333333</v>
      </c>
      <c r="T8" s="24">
        <f>SUM(T5:T7)</f>
        <v>133</v>
      </c>
      <c r="U8" s="35">
        <f t="shared" si="6"/>
        <v>0.10191570881226053</v>
      </c>
      <c r="V8" s="24">
        <f>SUM(V5:V7)</f>
        <v>1222</v>
      </c>
      <c r="W8" s="24">
        <f>SUM(W5:W7)</f>
        <v>1478</v>
      </c>
      <c r="X8" s="24">
        <f>SUM(X5:X7)</f>
        <v>587</v>
      </c>
      <c r="Y8" s="26">
        <f>W8/V8</f>
        <v>1.2094926350245498</v>
      </c>
      <c r="Z8" s="26">
        <f t="shared" si="8"/>
        <v>0.48036006546644844</v>
      </c>
      <c r="AA8" s="31">
        <f>SUM(AA5:AA7)</f>
        <v>791</v>
      </c>
      <c r="AB8" s="31">
        <f>SUM(AB5:AB7)</f>
        <v>105</v>
      </c>
      <c r="AC8" s="37">
        <f t="shared" si="9"/>
        <v>0.7466666666666667</v>
      </c>
    </row>
    <row r="9" spans="1:29" s="10" customFormat="1" ht="18" customHeight="1">
      <c r="A9" s="40" t="s">
        <v>39</v>
      </c>
      <c r="B9" s="13">
        <v>7</v>
      </c>
      <c r="C9" s="13" t="s">
        <v>11</v>
      </c>
      <c r="D9" s="13">
        <v>21</v>
      </c>
      <c r="E9" s="13">
        <v>215</v>
      </c>
      <c r="F9" s="13">
        <v>109</v>
      </c>
      <c r="G9" s="13">
        <v>127</v>
      </c>
      <c r="H9" s="21">
        <v>5</v>
      </c>
      <c r="I9" s="20">
        <f t="shared" si="0"/>
        <v>0.538135593220339</v>
      </c>
      <c r="J9" s="14">
        <f t="shared" si="1"/>
        <v>0.0211864406779661</v>
      </c>
      <c r="K9" s="15">
        <v>127</v>
      </c>
      <c r="L9" s="15">
        <v>88</v>
      </c>
      <c r="M9" s="16">
        <f t="shared" si="2"/>
        <v>0.6929133858267716</v>
      </c>
      <c r="N9" s="15">
        <v>42</v>
      </c>
      <c r="O9" s="16">
        <f t="shared" si="3"/>
        <v>0.6692913385826771</v>
      </c>
      <c r="P9" s="15">
        <v>11</v>
      </c>
      <c r="Q9" s="16">
        <f t="shared" si="4"/>
        <v>0.08661417322834646</v>
      </c>
      <c r="R9" s="15">
        <v>55</v>
      </c>
      <c r="S9" s="16">
        <f t="shared" si="5"/>
        <v>0.4330708661417323</v>
      </c>
      <c r="T9" s="15">
        <v>54</v>
      </c>
      <c r="U9" s="16">
        <f t="shared" si="6"/>
        <v>0.2288135593220339</v>
      </c>
      <c r="V9" s="36">
        <v>215</v>
      </c>
      <c r="W9" s="36">
        <v>227</v>
      </c>
      <c r="X9" s="36">
        <v>129</v>
      </c>
      <c r="Y9" s="16">
        <f>W9/V9</f>
        <v>1.0558139534883721</v>
      </c>
      <c r="Z9" s="16">
        <f t="shared" si="8"/>
        <v>0.6</v>
      </c>
      <c r="AA9" s="30">
        <v>48</v>
      </c>
      <c r="AB9" s="30">
        <v>20</v>
      </c>
      <c r="AC9" s="16">
        <f t="shared" si="9"/>
        <v>0.5354330708661418</v>
      </c>
    </row>
    <row r="10" spans="1:29" ht="18" customHeight="1">
      <c r="A10" s="40"/>
      <c r="B10" s="13">
        <v>8</v>
      </c>
      <c r="C10" s="13" t="s">
        <v>12</v>
      </c>
      <c r="D10" s="13">
        <v>21</v>
      </c>
      <c r="E10" s="13">
        <v>258</v>
      </c>
      <c r="F10" s="13">
        <v>91</v>
      </c>
      <c r="G10" s="13">
        <v>188</v>
      </c>
      <c r="H10" s="21">
        <v>1</v>
      </c>
      <c r="I10" s="20">
        <f t="shared" si="0"/>
        <v>0.6738351254480287</v>
      </c>
      <c r="J10" s="14">
        <f t="shared" si="1"/>
        <v>0.0035842293906810036</v>
      </c>
      <c r="K10" s="15">
        <v>188</v>
      </c>
      <c r="L10" s="15">
        <v>145</v>
      </c>
      <c r="M10" s="16">
        <f t="shared" si="2"/>
        <v>0.7712765957446809</v>
      </c>
      <c r="N10" s="15">
        <v>54</v>
      </c>
      <c r="O10" s="16">
        <f t="shared" si="3"/>
        <v>0.7127659574468085</v>
      </c>
      <c r="P10" s="15">
        <v>10</v>
      </c>
      <c r="Q10" s="16">
        <f t="shared" si="4"/>
        <v>0.05319148936170213</v>
      </c>
      <c r="R10" s="15">
        <v>85</v>
      </c>
      <c r="S10" s="16">
        <f t="shared" si="5"/>
        <v>0.4521276595744681</v>
      </c>
      <c r="T10" s="15">
        <v>93</v>
      </c>
      <c r="U10" s="16">
        <f t="shared" si="6"/>
        <v>0.3333333333333333</v>
      </c>
      <c r="V10" s="36">
        <v>249</v>
      </c>
      <c r="W10" s="36">
        <v>242</v>
      </c>
      <c r="X10" s="36">
        <v>174</v>
      </c>
      <c r="Y10" s="16">
        <f t="shared" si="7"/>
        <v>0.9718875502008032</v>
      </c>
      <c r="Z10" s="16">
        <f t="shared" si="8"/>
        <v>0.6987951807228916</v>
      </c>
      <c r="AA10" s="30">
        <v>56</v>
      </c>
      <c r="AB10" s="30">
        <v>27</v>
      </c>
      <c r="AC10" s="16">
        <f t="shared" si="9"/>
        <v>0.44148936170212766</v>
      </c>
    </row>
    <row r="11" spans="1:29" ht="18" customHeight="1">
      <c r="A11" s="40"/>
      <c r="B11" s="13">
        <v>9</v>
      </c>
      <c r="C11" s="13" t="s">
        <v>13</v>
      </c>
      <c r="D11" s="13">
        <v>13</v>
      </c>
      <c r="E11" s="13">
        <v>209</v>
      </c>
      <c r="F11" s="13">
        <v>95</v>
      </c>
      <c r="G11" s="13">
        <v>127</v>
      </c>
      <c r="H11" s="21">
        <v>2</v>
      </c>
      <c r="I11" s="20">
        <f t="shared" si="0"/>
        <v>0.5720720720720721</v>
      </c>
      <c r="J11" s="14">
        <f t="shared" si="1"/>
        <v>0.009009009009009009</v>
      </c>
      <c r="K11" s="15">
        <v>127</v>
      </c>
      <c r="L11" s="15">
        <v>94</v>
      </c>
      <c r="M11" s="16">
        <f t="shared" si="2"/>
        <v>0.7401574803149606</v>
      </c>
      <c r="N11" s="15">
        <v>18</v>
      </c>
      <c r="O11" s="16">
        <f t="shared" si="3"/>
        <v>0.8582677165354331</v>
      </c>
      <c r="P11" s="15">
        <v>3</v>
      </c>
      <c r="Q11" s="16">
        <f t="shared" si="4"/>
        <v>0.023622047244094488</v>
      </c>
      <c r="R11" s="15">
        <v>37</v>
      </c>
      <c r="S11" s="16">
        <f t="shared" si="5"/>
        <v>0.29133858267716534</v>
      </c>
      <c r="T11" s="15">
        <v>58</v>
      </c>
      <c r="U11" s="16">
        <f t="shared" si="6"/>
        <v>0.26126126126126126</v>
      </c>
      <c r="V11" s="36">
        <v>207</v>
      </c>
      <c r="W11" s="36">
        <v>187</v>
      </c>
      <c r="X11" s="36">
        <v>128</v>
      </c>
      <c r="Y11" s="16">
        <f>W11/V11</f>
        <v>0.9033816425120773</v>
      </c>
      <c r="Z11" s="16">
        <f t="shared" si="8"/>
        <v>0.6183574879227053</v>
      </c>
      <c r="AA11" s="30">
        <v>34</v>
      </c>
      <c r="AB11" s="30">
        <v>8</v>
      </c>
      <c r="AC11" s="16">
        <f t="shared" si="9"/>
        <v>0.33070866141732286</v>
      </c>
    </row>
    <row r="12" spans="1:29" ht="18" customHeight="1">
      <c r="A12" s="40"/>
      <c r="B12" s="13">
        <v>10</v>
      </c>
      <c r="C12" s="13" t="s">
        <v>17</v>
      </c>
      <c r="D12" s="13">
        <v>3</v>
      </c>
      <c r="E12" s="13">
        <v>0</v>
      </c>
      <c r="F12" s="13">
        <v>1</v>
      </c>
      <c r="G12" s="13">
        <v>2</v>
      </c>
      <c r="H12" s="21">
        <v>1</v>
      </c>
      <c r="I12" s="20">
        <f t="shared" si="0"/>
        <v>0.6666666666666666</v>
      </c>
      <c r="J12" s="14">
        <f t="shared" si="1"/>
        <v>0.3333333333333333</v>
      </c>
      <c r="K12" s="15">
        <v>2</v>
      </c>
      <c r="L12" s="15">
        <v>0</v>
      </c>
      <c r="M12" s="16">
        <f aca="true" t="shared" si="10" ref="M12:M20">L12/K12</f>
        <v>0</v>
      </c>
      <c r="N12" s="15">
        <v>2</v>
      </c>
      <c r="O12" s="16">
        <f aca="true" t="shared" si="11" ref="O12:O20">1-N12/K12</f>
        <v>0</v>
      </c>
      <c r="P12" s="15">
        <v>1</v>
      </c>
      <c r="Q12" s="16">
        <f aca="true" t="shared" si="12" ref="Q12:Q20">P12/K12</f>
        <v>0.5</v>
      </c>
      <c r="R12" s="18" t="s">
        <v>16</v>
      </c>
      <c r="S12" s="18" t="s">
        <v>16</v>
      </c>
      <c r="T12" s="16" t="s">
        <v>16</v>
      </c>
      <c r="U12" s="16" t="s">
        <v>16</v>
      </c>
      <c r="V12" s="16" t="s">
        <v>16</v>
      </c>
      <c r="W12" s="16" t="s">
        <v>16</v>
      </c>
      <c r="X12" s="16" t="s">
        <v>16</v>
      </c>
      <c r="Y12" s="16" t="s">
        <v>16</v>
      </c>
      <c r="Z12" s="16" t="s">
        <v>16</v>
      </c>
      <c r="AA12" s="30">
        <v>2</v>
      </c>
      <c r="AB12" s="16"/>
      <c r="AC12" s="16">
        <f t="shared" si="9"/>
        <v>1</v>
      </c>
    </row>
    <row r="13" spans="1:29" ht="18" customHeight="1">
      <c r="A13" s="40"/>
      <c r="B13" s="13">
        <v>11</v>
      </c>
      <c r="C13" s="13" t="s">
        <v>18</v>
      </c>
      <c r="D13" s="13">
        <v>12</v>
      </c>
      <c r="E13" s="13">
        <v>162</v>
      </c>
      <c r="F13" s="13">
        <v>72</v>
      </c>
      <c r="G13" s="13">
        <v>102</v>
      </c>
      <c r="H13" s="21">
        <v>4</v>
      </c>
      <c r="I13" s="20">
        <f t="shared" si="0"/>
        <v>0.5862068965517241</v>
      </c>
      <c r="J13" s="14">
        <f t="shared" si="1"/>
        <v>0.022988505747126436</v>
      </c>
      <c r="K13" s="15">
        <v>100</v>
      </c>
      <c r="L13" s="15">
        <v>34</v>
      </c>
      <c r="M13" s="16">
        <f t="shared" si="10"/>
        <v>0.34</v>
      </c>
      <c r="N13" s="15">
        <v>12</v>
      </c>
      <c r="O13" s="16">
        <f t="shared" si="11"/>
        <v>0.88</v>
      </c>
      <c r="P13" s="15">
        <v>2</v>
      </c>
      <c r="Q13" s="16">
        <f t="shared" si="12"/>
        <v>0.02</v>
      </c>
      <c r="R13" s="15">
        <v>4</v>
      </c>
      <c r="S13" s="16">
        <f aca="true" t="shared" si="13" ref="S13:S22">R13/G13</f>
        <v>0.0392156862745098</v>
      </c>
      <c r="T13" s="15">
        <v>10</v>
      </c>
      <c r="U13" s="16">
        <f t="shared" si="6"/>
        <v>0.05747126436781609</v>
      </c>
      <c r="V13" s="36">
        <v>23</v>
      </c>
      <c r="W13" s="36">
        <v>4</v>
      </c>
      <c r="X13" s="36">
        <v>0</v>
      </c>
      <c r="Y13" s="16">
        <f aca="true" t="shared" si="14" ref="Y13:Y22">W13/V13</f>
        <v>0.17391304347826086</v>
      </c>
      <c r="Z13" s="16">
        <f aca="true" t="shared" si="15" ref="Z13:Z22">X13/V13</f>
        <v>0</v>
      </c>
      <c r="AA13" s="30">
        <v>32</v>
      </c>
      <c r="AB13" s="30"/>
      <c r="AC13" s="16">
        <f t="shared" si="9"/>
        <v>0.3137254901960784</v>
      </c>
    </row>
    <row r="14" spans="1:29" ht="18" customHeight="1">
      <c r="A14" s="40"/>
      <c r="B14" s="13">
        <v>12</v>
      </c>
      <c r="C14" s="13" t="s">
        <v>47</v>
      </c>
      <c r="D14" s="13">
        <v>3</v>
      </c>
      <c r="E14" s="13">
        <v>109</v>
      </c>
      <c r="F14" s="13">
        <v>1</v>
      </c>
      <c r="G14" s="13">
        <v>111</v>
      </c>
      <c r="H14" s="27"/>
      <c r="I14" s="20">
        <f t="shared" si="0"/>
        <v>0.9910714285714286</v>
      </c>
      <c r="J14" s="14">
        <f t="shared" si="1"/>
        <v>0</v>
      </c>
      <c r="K14" s="15">
        <v>111</v>
      </c>
      <c r="L14" s="15">
        <v>105</v>
      </c>
      <c r="M14" s="16">
        <f t="shared" si="10"/>
        <v>0.9459459459459459</v>
      </c>
      <c r="N14" s="15">
        <v>3</v>
      </c>
      <c r="O14" s="16">
        <f t="shared" si="11"/>
        <v>0.972972972972973</v>
      </c>
      <c r="P14" s="15"/>
      <c r="Q14" s="16">
        <f t="shared" si="12"/>
        <v>0</v>
      </c>
      <c r="R14" s="15">
        <v>51</v>
      </c>
      <c r="S14" s="16">
        <f t="shared" si="13"/>
        <v>0.4594594594594595</v>
      </c>
      <c r="T14" s="15">
        <v>3</v>
      </c>
      <c r="U14" s="16">
        <f t="shared" si="6"/>
        <v>0.026785714285714284</v>
      </c>
      <c r="V14" s="36">
        <v>107</v>
      </c>
      <c r="W14" s="36">
        <v>175</v>
      </c>
      <c r="X14" s="36">
        <v>62</v>
      </c>
      <c r="Y14" s="16">
        <f t="shared" si="14"/>
        <v>1.6355140186915889</v>
      </c>
      <c r="Z14" s="16">
        <f t="shared" si="15"/>
        <v>0.5794392523364486</v>
      </c>
      <c r="AA14" s="30">
        <v>71</v>
      </c>
      <c r="AB14" s="30">
        <v>22</v>
      </c>
      <c r="AC14" s="16">
        <f t="shared" si="9"/>
        <v>0.8378378378378378</v>
      </c>
    </row>
    <row r="15" spans="1:29" ht="18" customHeight="1">
      <c r="A15" s="40"/>
      <c r="B15" s="13">
        <v>13</v>
      </c>
      <c r="C15" s="13" t="s">
        <v>15</v>
      </c>
      <c r="D15" s="13">
        <v>6</v>
      </c>
      <c r="E15" s="13">
        <v>160</v>
      </c>
      <c r="F15" s="13">
        <v>11</v>
      </c>
      <c r="G15" s="13">
        <v>155</v>
      </c>
      <c r="H15" s="27"/>
      <c r="I15" s="20">
        <f t="shared" si="0"/>
        <v>0.9337349397590361</v>
      </c>
      <c r="J15" s="14">
        <f t="shared" si="1"/>
        <v>0</v>
      </c>
      <c r="K15" s="15">
        <v>155</v>
      </c>
      <c r="L15" s="15">
        <v>61</v>
      </c>
      <c r="M15" s="16">
        <f t="shared" si="10"/>
        <v>0.3935483870967742</v>
      </c>
      <c r="N15" s="15">
        <v>56</v>
      </c>
      <c r="O15" s="16">
        <f t="shared" si="11"/>
        <v>0.6387096774193548</v>
      </c>
      <c r="P15" s="15">
        <v>24</v>
      </c>
      <c r="Q15" s="16">
        <f t="shared" si="12"/>
        <v>0.15483870967741936</v>
      </c>
      <c r="R15" s="15">
        <v>34</v>
      </c>
      <c r="S15" s="16">
        <f t="shared" si="13"/>
        <v>0.21935483870967742</v>
      </c>
      <c r="T15" s="15">
        <v>59</v>
      </c>
      <c r="U15" s="16">
        <f t="shared" si="6"/>
        <v>0.35542168674698793</v>
      </c>
      <c r="V15" s="36">
        <v>141</v>
      </c>
      <c r="W15" s="36">
        <v>99</v>
      </c>
      <c r="X15" s="36">
        <v>86</v>
      </c>
      <c r="Y15" s="16">
        <f t="shared" si="14"/>
        <v>0.7021276595744681</v>
      </c>
      <c r="Z15" s="16">
        <f t="shared" si="15"/>
        <v>0.6099290780141844</v>
      </c>
      <c r="AA15" s="30">
        <v>81</v>
      </c>
      <c r="AB15" s="30">
        <v>5</v>
      </c>
      <c r="AC15" s="16">
        <f t="shared" si="9"/>
        <v>0.5548387096774193</v>
      </c>
    </row>
    <row r="16" spans="1:29" ht="18" customHeight="1">
      <c r="A16" s="40"/>
      <c r="B16" s="13">
        <v>14</v>
      </c>
      <c r="C16" s="13" t="s">
        <v>5</v>
      </c>
      <c r="D16" s="13">
        <v>3</v>
      </c>
      <c r="E16" s="13">
        <v>155</v>
      </c>
      <c r="F16" s="13">
        <v>62</v>
      </c>
      <c r="G16" s="13">
        <v>96</v>
      </c>
      <c r="H16" s="27"/>
      <c r="I16" s="20">
        <f t="shared" si="0"/>
        <v>0.6075949367088608</v>
      </c>
      <c r="J16" s="14">
        <f t="shared" si="1"/>
        <v>0</v>
      </c>
      <c r="K16" s="15">
        <v>91</v>
      </c>
      <c r="L16" s="15">
        <v>85</v>
      </c>
      <c r="M16" s="16">
        <f t="shared" si="10"/>
        <v>0.9340659340659341</v>
      </c>
      <c r="N16" s="15">
        <v>17</v>
      </c>
      <c r="O16" s="16">
        <f t="shared" si="11"/>
        <v>0.8131868131868132</v>
      </c>
      <c r="P16" s="15"/>
      <c r="Q16" s="16">
        <f t="shared" si="12"/>
        <v>0</v>
      </c>
      <c r="R16" s="15">
        <v>54</v>
      </c>
      <c r="S16" s="16">
        <f t="shared" si="13"/>
        <v>0.5625</v>
      </c>
      <c r="T16" s="15">
        <v>1</v>
      </c>
      <c r="U16" s="16">
        <f t="shared" si="6"/>
        <v>0.006329113924050633</v>
      </c>
      <c r="V16" s="36">
        <v>134</v>
      </c>
      <c r="W16" s="36">
        <v>140</v>
      </c>
      <c r="X16" s="36">
        <v>79</v>
      </c>
      <c r="Y16" s="16">
        <f t="shared" si="14"/>
        <v>1.044776119402985</v>
      </c>
      <c r="Z16" s="16">
        <f t="shared" si="15"/>
        <v>0.5895522388059702</v>
      </c>
      <c r="AA16" s="30">
        <v>7</v>
      </c>
      <c r="AB16" s="30">
        <v>48</v>
      </c>
      <c r="AC16" s="16">
        <f t="shared" si="9"/>
        <v>0.5729166666666666</v>
      </c>
    </row>
    <row r="17" spans="1:29" ht="18" customHeight="1">
      <c r="A17" s="40"/>
      <c r="B17" s="13">
        <v>15</v>
      </c>
      <c r="C17" s="13" t="s">
        <v>14</v>
      </c>
      <c r="D17" s="13">
        <v>15</v>
      </c>
      <c r="E17" s="13">
        <v>121</v>
      </c>
      <c r="F17" s="13">
        <v>25</v>
      </c>
      <c r="G17" s="13">
        <v>111</v>
      </c>
      <c r="H17" s="21">
        <v>1</v>
      </c>
      <c r="I17" s="20">
        <f>G17/(D17+E17)</f>
        <v>0.8161764705882353</v>
      </c>
      <c r="J17" s="14">
        <f>H17/(D17+E17)</f>
        <v>0.007352941176470588</v>
      </c>
      <c r="K17" s="15">
        <v>110</v>
      </c>
      <c r="L17" s="15">
        <v>83</v>
      </c>
      <c r="M17" s="16">
        <f>L17/K17</f>
        <v>0.7545454545454545</v>
      </c>
      <c r="N17" s="15">
        <v>38</v>
      </c>
      <c r="O17" s="16">
        <f>1-N17/K17</f>
        <v>0.6545454545454545</v>
      </c>
      <c r="P17" s="15">
        <v>7</v>
      </c>
      <c r="Q17" s="16">
        <f>P17/K17</f>
        <v>0.06363636363636363</v>
      </c>
      <c r="R17" s="15">
        <v>43</v>
      </c>
      <c r="S17" s="16">
        <f>R17/G17</f>
        <v>0.38738738738738737</v>
      </c>
      <c r="T17" s="15">
        <v>23</v>
      </c>
      <c r="U17" s="16">
        <f>T17/(D17+E17)</f>
        <v>0.16911764705882354</v>
      </c>
      <c r="V17" s="36">
        <v>170</v>
      </c>
      <c r="W17" s="36">
        <v>137</v>
      </c>
      <c r="X17" s="36">
        <v>72</v>
      </c>
      <c r="Y17" s="16">
        <f>W17/V17</f>
        <v>0.8058823529411765</v>
      </c>
      <c r="Z17" s="16">
        <f>X17/V17</f>
        <v>0.4235294117647059</v>
      </c>
      <c r="AA17" s="30">
        <v>11</v>
      </c>
      <c r="AB17" s="30">
        <v>12</v>
      </c>
      <c r="AC17" s="16">
        <f t="shared" si="9"/>
        <v>0.2072072072072072</v>
      </c>
    </row>
    <row r="18" spans="1:29" ht="18" customHeight="1">
      <c r="A18" s="40"/>
      <c r="B18" s="13"/>
      <c r="C18" s="13" t="s">
        <v>50</v>
      </c>
      <c r="D18" s="13">
        <v>13</v>
      </c>
      <c r="E18" s="13">
        <v>24</v>
      </c>
      <c r="F18" s="13">
        <v>0</v>
      </c>
      <c r="G18" s="13">
        <v>37</v>
      </c>
      <c r="H18" s="27"/>
      <c r="I18" s="20">
        <f t="shared" si="0"/>
        <v>1</v>
      </c>
      <c r="J18" s="14">
        <f t="shared" si="1"/>
        <v>0</v>
      </c>
      <c r="K18" s="15">
        <v>37</v>
      </c>
      <c r="L18" s="15">
        <v>21</v>
      </c>
      <c r="M18" s="16">
        <f>L18/K18</f>
        <v>0.5675675675675675</v>
      </c>
      <c r="N18" s="15">
        <v>9</v>
      </c>
      <c r="O18" s="16">
        <f>1-N18/K18</f>
        <v>0.7567567567567568</v>
      </c>
      <c r="P18" s="15">
        <v>4</v>
      </c>
      <c r="Q18" s="16">
        <f>P18/K18</f>
        <v>0.10810810810810811</v>
      </c>
      <c r="R18" s="15">
        <v>19</v>
      </c>
      <c r="S18" s="16">
        <f t="shared" si="13"/>
        <v>0.5135135135135135</v>
      </c>
      <c r="T18" s="15">
        <v>8</v>
      </c>
      <c r="U18" s="16">
        <f t="shared" si="6"/>
        <v>0.21621621621621623</v>
      </c>
      <c r="V18" s="36">
        <v>45</v>
      </c>
      <c r="W18" s="36">
        <v>34</v>
      </c>
      <c r="X18" s="36">
        <v>29</v>
      </c>
      <c r="Y18" s="16">
        <f>W18/V18</f>
        <v>0.7555555555555555</v>
      </c>
      <c r="Z18" s="16">
        <f t="shared" si="15"/>
        <v>0.6444444444444445</v>
      </c>
      <c r="AA18" s="30">
        <v>11</v>
      </c>
      <c r="AB18" s="30">
        <v>10</v>
      </c>
      <c r="AC18" s="16">
        <f t="shared" si="9"/>
        <v>0.5675675675675675</v>
      </c>
    </row>
    <row r="19" spans="1:29" ht="18" customHeight="1">
      <c r="A19" s="40"/>
      <c r="B19" s="38" t="s">
        <v>40</v>
      </c>
      <c r="C19" s="39"/>
      <c r="D19" s="23">
        <f>SUM(D9:D18)</f>
        <v>110</v>
      </c>
      <c r="E19" s="23">
        <f>SUM(E9:E18)</f>
        <v>1413</v>
      </c>
      <c r="F19" s="23">
        <f>SUM(F9:F18)</f>
        <v>467</v>
      </c>
      <c r="G19" s="23">
        <f>SUM(G9:G18)</f>
        <v>1056</v>
      </c>
      <c r="H19" s="23">
        <f>SUM(H9:H18)</f>
        <v>14</v>
      </c>
      <c r="I19" s="34">
        <f t="shared" si="0"/>
        <v>0.6933683519369666</v>
      </c>
      <c r="J19" s="34">
        <f t="shared" si="1"/>
        <v>0.009192383453709783</v>
      </c>
      <c r="K19" s="23">
        <f>SUM(K9:K18)</f>
        <v>1048</v>
      </c>
      <c r="L19" s="23">
        <f>SUM(L9:L18)</f>
        <v>716</v>
      </c>
      <c r="M19" s="26">
        <f>L19/K19</f>
        <v>0.683206106870229</v>
      </c>
      <c r="N19" s="23">
        <f>SUM(N9:N18)</f>
        <v>251</v>
      </c>
      <c r="O19" s="26">
        <f>1-N19/K19</f>
        <v>0.7604961832061069</v>
      </c>
      <c r="P19" s="23">
        <f>SUM(P9:P18)</f>
        <v>62</v>
      </c>
      <c r="Q19" s="26">
        <f>P19/K19</f>
        <v>0.05916030534351145</v>
      </c>
      <c r="R19" s="23">
        <f>SUM(R9:R18)</f>
        <v>382</v>
      </c>
      <c r="S19" s="26">
        <f t="shared" si="13"/>
        <v>0.36174242424242425</v>
      </c>
      <c r="T19" s="23">
        <f>SUM(T9:T18)</f>
        <v>309</v>
      </c>
      <c r="U19" s="35">
        <f t="shared" si="6"/>
        <v>0.20288903479973736</v>
      </c>
      <c r="V19" s="23">
        <f>SUM(V9:V18)</f>
        <v>1291</v>
      </c>
      <c r="W19" s="23">
        <f>SUM(W9:W18)</f>
        <v>1245</v>
      </c>
      <c r="X19" s="23">
        <f>SUM(X9:X18)</f>
        <v>759</v>
      </c>
      <c r="Y19" s="26">
        <f>W19/V19</f>
        <v>0.9643687064291248</v>
      </c>
      <c r="Z19" s="26">
        <f t="shared" si="15"/>
        <v>0.5879163439194423</v>
      </c>
      <c r="AA19" s="23">
        <f>SUM(AA9:AA18)</f>
        <v>353</v>
      </c>
      <c r="AB19" s="23">
        <f>SUM(AB9:AB18)</f>
        <v>152</v>
      </c>
      <c r="AC19" s="37">
        <f t="shared" si="9"/>
        <v>0.47821969696969696</v>
      </c>
    </row>
    <row r="20" spans="1:29" ht="18" customHeight="1">
      <c r="A20" s="40" t="s">
        <v>52</v>
      </c>
      <c r="B20" s="13">
        <v>16</v>
      </c>
      <c r="C20" s="13" t="s">
        <v>6</v>
      </c>
      <c r="D20" s="13">
        <v>14</v>
      </c>
      <c r="E20" s="13">
        <v>159</v>
      </c>
      <c r="F20" s="13">
        <v>75</v>
      </c>
      <c r="G20" s="13">
        <v>98</v>
      </c>
      <c r="H20" s="27"/>
      <c r="I20" s="20">
        <f t="shared" si="0"/>
        <v>0.5664739884393064</v>
      </c>
      <c r="J20" s="14">
        <f t="shared" si="1"/>
        <v>0</v>
      </c>
      <c r="K20" s="15">
        <v>92</v>
      </c>
      <c r="L20" s="15">
        <v>45</v>
      </c>
      <c r="M20" s="16">
        <f t="shared" si="10"/>
        <v>0.4891304347826087</v>
      </c>
      <c r="N20" s="15">
        <v>29</v>
      </c>
      <c r="O20" s="16">
        <f t="shared" si="11"/>
        <v>0.6847826086956521</v>
      </c>
      <c r="P20" s="15">
        <v>4</v>
      </c>
      <c r="Q20" s="16">
        <f t="shared" si="12"/>
        <v>0.043478260869565216</v>
      </c>
      <c r="R20" s="15">
        <v>42</v>
      </c>
      <c r="S20" s="16">
        <f t="shared" si="13"/>
        <v>0.42857142857142855</v>
      </c>
      <c r="T20" s="15">
        <v>80</v>
      </c>
      <c r="U20" s="16">
        <f t="shared" si="6"/>
        <v>0.4624277456647399</v>
      </c>
      <c r="V20" s="36">
        <v>139</v>
      </c>
      <c r="W20" s="36">
        <v>123</v>
      </c>
      <c r="X20" s="36">
        <v>55</v>
      </c>
      <c r="Y20" s="16">
        <f t="shared" si="14"/>
        <v>0.8848920863309353</v>
      </c>
      <c r="Z20" s="16">
        <f t="shared" si="15"/>
        <v>0.39568345323741005</v>
      </c>
      <c r="AA20" s="30">
        <v>58</v>
      </c>
      <c r="AB20" s="30">
        <v>3</v>
      </c>
      <c r="AC20" s="16">
        <f t="shared" si="9"/>
        <v>0.6224489795918368</v>
      </c>
    </row>
    <row r="21" spans="1:29" ht="18" customHeight="1">
      <c r="A21" s="41"/>
      <c r="B21" s="13">
        <v>17</v>
      </c>
      <c r="C21" s="13" t="s">
        <v>9</v>
      </c>
      <c r="D21" s="13">
        <v>1</v>
      </c>
      <c r="E21" s="13">
        <v>388</v>
      </c>
      <c r="F21" s="13">
        <v>38</v>
      </c>
      <c r="G21" s="13">
        <v>351</v>
      </c>
      <c r="H21" s="13"/>
      <c r="I21" s="20">
        <f t="shared" si="0"/>
        <v>0.9023136246786633</v>
      </c>
      <c r="J21" s="14">
        <f t="shared" si="1"/>
        <v>0</v>
      </c>
      <c r="K21" s="15">
        <v>351</v>
      </c>
      <c r="L21" s="15">
        <v>350</v>
      </c>
      <c r="M21" s="16">
        <f>L21/K21</f>
        <v>0.9971509971509972</v>
      </c>
      <c r="N21" s="15">
        <v>55</v>
      </c>
      <c r="O21" s="16">
        <f>1-N21/K21</f>
        <v>0.8433048433048433</v>
      </c>
      <c r="P21" s="15">
        <v>8</v>
      </c>
      <c r="Q21" s="16">
        <f>P21/K21</f>
        <v>0.022792022792022793</v>
      </c>
      <c r="R21" s="15">
        <v>173</v>
      </c>
      <c r="S21" s="16">
        <f t="shared" si="13"/>
        <v>0.4928774928774929</v>
      </c>
      <c r="T21" s="15">
        <v>171</v>
      </c>
      <c r="U21" s="16">
        <f t="shared" si="6"/>
        <v>0.43958868894601544</v>
      </c>
      <c r="V21" s="36">
        <v>386</v>
      </c>
      <c r="W21" s="36">
        <v>514</v>
      </c>
      <c r="X21" s="36">
        <v>314</v>
      </c>
      <c r="Y21" s="16">
        <f>W21/V21</f>
        <v>1.3316062176165804</v>
      </c>
      <c r="Z21" s="16">
        <f t="shared" si="15"/>
        <v>0.8134715025906736</v>
      </c>
      <c r="AA21" s="30">
        <v>183</v>
      </c>
      <c r="AB21" s="30">
        <v>76</v>
      </c>
      <c r="AC21" s="16">
        <f t="shared" si="9"/>
        <v>0.7378917378917379</v>
      </c>
    </row>
    <row r="22" spans="1:29" s="10" customFormat="1" ht="18" customHeight="1">
      <c r="A22" s="41"/>
      <c r="B22" s="38" t="s">
        <v>40</v>
      </c>
      <c r="C22" s="39"/>
      <c r="D22" s="23">
        <f>SUM(D20:D21)</f>
        <v>15</v>
      </c>
      <c r="E22" s="23">
        <f>SUM(E20:E21)</f>
        <v>547</v>
      </c>
      <c r="F22" s="23">
        <f>SUM(F20:F21)</f>
        <v>113</v>
      </c>
      <c r="G22" s="23">
        <f>SUM(G20:G21)</f>
        <v>449</v>
      </c>
      <c r="H22" s="23">
        <f>SUM(H20:H21)</f>
        <v>0</v>
      </c>
      <c r="I22" s="34">
        <f t="shared" si="0"/>
        <v>0.798932384341637</v>
      </c>
      <c r="J22" s="34">
        <f t="shared" si="1"/>
        <v>0</v>
      </c>
      <c r="K22" s="23">
        <f>SUM(K20:K21)</f>
        <v>443</v>
      </c>
      <c r="L22" s="23">
        <f>SUM(L20:L21)</f>
        <v>395</v>
      </c>
      <c r="M22" s="26">
        <f>L22/K22</f>
        <v>0.891647855530474</v>
      </c>
      <c r="N22" s="23">
        <f>SUM(N20:N21)</f>
        <v>84</v>
      </c>
      <c r="O22" s="26">
        <f>1-N22/K22</f>
        <v>0.8103837471783295</v>
      </c>
      <c r="P22" s="23">
        <f>SUM(P20:P21)</f>
        <v>12</v>
      </c>
      <c r="Q22" s="26">
        <f>P22/K22</f>
        <v>0.02708803611738149</v>
      </c>
      <c r="R22" s="23">
        <f>SUM(R20:R21)</f>
        <v>215</v>
      </c>
      <c r="S22" s="26">
        <f t="shared" si="13"/>
        <v>0.47884187082405344</v>
      </c>
      <c r="T22" s="23">
        <f>SUM(T20:T21)</f>
        <v>251</v>
      </c>
      <c r="U22" s="35">
        <f t="shared" si="6"/>
        <v>0.44661921708185054</v>
      </c>
      <c r="V22" s="23">
        <f>SUM(V20:V21)</f>
        <v>525</v>
      </c>
      <c r="W22" s="23">
        <f>SUM(W20:W21)</f>
        <v>637</v>
      </c>
      <c r="X22" s="23">
        <f>SUM(X20:X21)</f>
        <v>369</v>
      </c>
      <c r="Y22" s="26">
        <f t="shared" si="14"/>
        <v>1.2133333333333334</v>
      </c>
      <c r="Z22" s="26">
        <f t="shared" si="15"/>
        <v>0.7028571428571428</v>
      </c>
      <c r="AA22" s="23">
        <f>SUM(AA20:AA21)</f>
        <v>241</v>
      </c>
      <c r="AB22" s="23">
        <f>SUM(AB20:AB21)</f>
        <v>79</v>
      </c>
      <c r="AC22" s="37">
        <f t="shared" si="9"/>
        <v>0.7126948775055679</v>
      </c>
    </row>
  </sheetData>
  <sheetProtection/>
  <mergeCells count="21">
    <mergeCell ref="R3:S3"/>
    <mergeCell ref="C3:C4"/>
    <mergeCell ref="V3:Z3"/>
    <mergeCell ref="A20:A22"/>
    <mergeCell ref="B3:B4"/>
    <mergeCell ref="A1:AC1"/>
    <mergeCell ref="AA3:AC3"/>
    <mergeCell ref="J3:J4"/>
    <mergeCell ref="A3:A4"/>
    <mergeCell ref="T3:U3"/>
    <mergeCell ref="A2:H2"/>
    <mergeCell ref="I3:I4"/>
    <mergeCell ref="N3:O3"/>
    <mergeCell ref="D3:H3"/>
    <mergeCell ref="P3:Q3"/>
    <mergeCell ref="A5:A8"/>
    <mergeCell ref="K3:M3"/>
    <mergeCell ref="B19:C19"/>
    <mergeCell ref="B22:C22"/>
    <mergeCell ref="B8:C8"/>
    <mergeCell ref="A9:A19"/>
  </mergeCells>
  <printOptions horizontalCentered="1"/>
  <pageMargins left="0" right="0" top="0.7480314960629921" bottom="0.7480314960629921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于松民</dc:creator>
  <cp:keywords/>
  <dc:description/>
  <cp:lastModifiedBy>于松民</cp:lastModifiedBy>
  <cp:lastPrinted>2021-09-06T01:33:06Z</cp:lastPrinted>
  <dcterms:created xsi:type="dcterms:W3CDTF">2020-04-22T02:43:29Z</dcterms:created>
  <dcterms:modified xsi:type="dcterms:W3CDTF">2021-09-08T07:44:00Z</dcterms:modified>
  <cp:category/>
  <cp:version/>
  <cp:contentType/>
  <cp:contentStatus/>
</cp:coreProperties>
</file>